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https://camoin.sharepoint.com/Library/Clients/Bergmann/NYSERDA/"/>
    </mc:Choice>
  </mc:AlternateContent>
  <xr:revisionPtr revIDLastSave="531" documentId="8_{0286EB36-54FC-44AB-A7B1-942668D46B1E}" xr6:coauthVersionLast="47" xr6:coauthVersionMax="47" xr10:uidLastSave="{CB6D0AC6-3FFC-4C95-946A-5E071B0A3C60}"/>
  <bookViews>
    <workbookView xWindow="28680" yWindow="-120" windowWidth="29040" windowHeight="15840" tabRatio="947" firstSheet="1" activeTab="1" xr2:uid="{A9EC16EC-3314-4C03-9ED7-2348512B3AE7}"/>
  </bookViews>
  <sheets>
    <sheet name="Introduction" sheetId="4" r:id="rId1"/>
    <sheet name="inputs" sheetId="2" r:id="rId2"/>
    <sheet name="multipliers" sheetId="1" r:id="rId3"/>
    <sheet name="inc &amp; sales taxe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E18" i="2" s="1"/>
  <c r="C14" i="2" l="1"/>
  <c r="E15" i="2"/>
  <c r="E14" i="2"/>
  <c r="D14" i="2" l="1"/>
  <c r="E16" i="2"/>
  <c r="C16" i="2"/>
  <c r="C15" i="2"/>
  <c r="D15" i="2" s="1"/>
  <c r="D16" i="2" l="1"/>
  <c r="C19" i="2"/>
  <c r="C17" i="2"/>
  <c r="E17" i="2"/>
  <c r="E19" i="2"/>
  <c r="D19" i="2" l="1"/>
  <c r="D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Downen</author>
  </authors>
  <commentList>
    <comment ref="C13" authorId="0" shapeId="0" xr:uid="{3BC2D8E4-E193-42A0-8D59-73AA3A27DD7F}">
      <text>
        <r>
          <rPr>
            <sz val="9"/>
            <color indexed="81"/>
            <rFont val="Tahoma"/>
            <family val="2"/>
          </rPr>
          <t>Direct impacts reflect the loss of on-site economic activity: plant jobs, employee earnings/payroll, and plant revenue/output.</t>
        </r>
      </text>
    </comment>
    <comment ref="D13" authorId="0" shapeId="0" xr:uid="{E3D471DE-38E0-4D47-8524-4F701D829E86}">
      <text>
        <r>
          <rPr>
            <sz val="9"/>
            <color indexed="81"/>
            <rFont val="Tahoma"/>
            <family val="2"/>
          </rPr>
          <t>Indirect and induced impacts result from foregone supply chain purchases made by power plants within the local economy and the loss of local household spending by former power plant workers and workers at the plant's local suppliers.</t>
        </r>
      </text>
    </comment>
    <comment ref="B18" authorId="0" shapeId="0" xr:uid="{FF3A586D-087E-4BED-A48A-DFA731A79963}">
      <text>
        <r>
          <rPr>
            <sz val="9"/>
            <color indexed="81"/>
            <rFont val="Tahoma"/>
            <family val="2"/>
          </rPr>
          <t>The amount shown assumes no property tax abatement was in effect, unless that is factored into the taxable value or the mill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Downen</author>
  </authors>
  <commentList>
    <comment ref="B5" authorId="0" shapeId="0" xr:uid="{F35C8EB2-BA4A-49C3-B09F-3C3CA4E656E2}">
      <text>
        <r>
          <rPr>
            <b/>
            <sz val="9"/>
            <color indexed="81"/>
            <rFont val="Tahoma"/>
            <family val="2"/>
          </rPr>
          <t>John Downen:</t>
        </r>
        <r>
          <rPr>
            <sz val="9"/>
            <color indexed="81"/>
            <rFont val="Tahoma"/>
            <family val="2"/>
          </rPr>
          <t xml:space="preserve">
Rate for five NYC boroughs combined (individual county data not available)</t>
        </r>
      </text>
    </comment>
    <comment ref="B26" authorId="0" shapeId="0" xr:uid="{204B8418-30D1-4813-9481-2037E64E185B}">
      <text>
        <r>
          <rPr>
            <b/>
            <sz val="9"/>
            <color indexed="81"/>
            <rFont val="Tahoma"/>
            <family val="2"/>
          </rPr>
          <t>John Downen:</t>
        </r>
        <r>
          <rPr>
            <sz val="9"/>
            <color indexed="81"/>
            <rFont val="Tahoma"/>
            <family val="2"/>
          </rPr>
          <t xml:space="preserve">
Rate for five NYC boroughs combined (individual county data not available)</t>
        </r>
      </text>
    </comment>
    <comment ref="B33" authorId="0" shapeId="0" xr:uid="{FE34BEB1-E323-4212-A082-3E7383F31B1D}">
      <text>
        <r>
          <rPr>
            <b/>
            <sz val="9"/>
            <color indexed="81"/>
            <rFont val="Tahoma"/>
            <family val="2"/>
          </rPr>
          <t>John Downen:</t>
        </r>
        <r>
          <rPr>
            <sz val="9"/>
            <color indexed="81"/>
            <rFont val="Tahoma"/>
            <family val="2"/>
          </rPr>
          <t xml:space="preserve">
Rate for five NYC boroughs combined (individual county data not available)</t>
        </r>
      </text>
    </comment>
    <comment ref="B43" authorId="0" shapeId="0" xr:uid="{297BA747-FE4A-4B56-B76B-CD2A30C0374A}">
      <text>
        <r>
          <rPr>
            <b/>
            <sz val="9"/>
            <color indexed="81"/>
            <rFont val="Tahoma"/>
            <family val="2"/>
          </rPr>
          <t>John Downen:</t>
        </r>
        <r>
          <rPr>
            <sz val="9"/>
            <color indexed="81"/>
            <rFont val="Tahoma"/>
            <family val="2"/>
          </rPr>
          <t xml:space="preserve">
Rate for five NYC boroughs combined (individual county data not available)</t>
        </r>
      </text>
    </comment>
    <comment ref="B45" authorId="0" shapeId="0" xr:uid="{974FFB46-B180-41D1-AA49-3505B56C9711}">
      <text>
        <r>
          <rPr>
            <b/>
            <sz val="9"/>
            <color indexed="81"/>
            <rFont val="Tahoma"/>
            <family val="2"/>
          </rPr>
          <t>John Downen:</t>
        </r>
        <r>
          <rPr>
            <sz val="9"/>
            <color indexed="81"/>
            <rFont val="Tahoma"/>
            <family val="2"/>
          </rPr>
          <t xml:space="preserve">
Rate for five NYC boroughs combined (individual county data not available)</t>
        </r>
      </text>
    </comment>
  </commentList>
</comments>
</file>

<file path=xl/sharedStrings.xml><?xml version="1.0" encoding="utf-8"?>
<sst xmlns="http://schemas.openxmlformats.org/spreadsheetml/2006/main" count="160" uniqueCount="96">
  <si>
    <t>The Power Plan Closure Economic / Fiscal Impact Model</t>
  </si>
  <si>
    <t xml:space="preserve">The Power Plant Closure Calculator estimates both economic and fiscal impacts of plant closure. Economic impacts of plant closure include impacts on employment, earnings, and output/sales and are calculated at the county level. Direct impacts reflect the loss of on-site economic activity generated by the plant, while indirect and induced impacts result from foregone supply chain purchases made by power plants within the local economy and the loss of local household spending by power plant workers and workers at the plant’s local suppliers. Refer to the corresponding guidebook for more information. </t>
  </si>
  <si>
    <t>Power Plant Closure Impact Calculator</t>
  </si>
  <si>
    <t>Select the county from the drop-down menu that will appear when the cell is selected. Then enter the average annual number of full-time and part-time employees (counted equally) at the power plant, total annual wages and salaries paid, including any benefits, and the plant's annual revenue. To estimate lost property taxes, enter the taxable assessed value of improvements (excludes the value of land) for the power plant and the property tax rate in effect for the site. The calculator will produce the estimated impacts of plant closure on countywide employment, earnings, output/sales, county sales and use tax revenue, property tax revenue, and state personal income tax revenue. The results do not account for laid-off power plant workers finding new jobs in the county nor for new productive uses of the former plant site.</t>
  </si>
  <si>
    <t>I N P U T S</t>
  </si>
  <si>
    <t>County:</t>
  </si>
  <si>
    <t>Albany County</t>
  </si>
  <si>
    <r>
      <t>Employees:</t>
    </r>
    <r>
      <rPr>
        <vertAlign val="superscript"/>
        <sz val="10"/>
        <color theme="1"/>
        <rFont val="Segoe UI"/>
        <family val="2"/>
      </rPr>
      <t>1</t>
    </r>
  </si>
  <si>
    <r>
      <t>Payroll:</t>
    </r>
    <r>
      <rPr>
        <vertAlign val="superscript"/>
        <sz val="10"/>
        <color theme="1"/>
        <rFont val="Segoe UI"/>
        <family val="2"/>
      </rPr>
      <t>2</t>
    </r>
  </si>
  <si>
    <t>Sales/Revenue:</t>
  </si>
  <si>
    <t>Plant Improvements Taxable Assessed Value:</t>
  </si>
  <si>
    <t>Property Tax Mill Rate (per $1,000):</t>
  </si>
  <si>
    <t>E C O N O M I C  &amp;  F I S C A L  I M P A C T S</t>
  </si>
  <si>
    <t>Metric</t>
  </si>
  <si>
    <t>Direct</t>
  </si>
  <si>
    <t>Indirect &amp; Induced</t>
  </si>
  <si>
    <t>Total</t>
  </si>
  <si>
    <t>Employment</t>
  </si>
  <si>
    <t>Earnings</t>
  </si>
  <si>
    <t>Output</t>
  </si>
  <si>
    <t>County Sales &amp; Use Taxes</t>
  </si>
  <si>
    <t>Property Tax</t>
  </si>
  <si>
    <t>N/A</t>
  </si>
  <si>
    <t>State Personal Income Tax</t>
  </si>
  <si>
    <t>1. Total number of part-time and full-time jobs counted equally.</t>
  </si>
  <si>
    <t>2. Total wages and salaries paid plus benefits, if any.</t>
  </si>
  <si>
    <t>NAICS 221112 Fossil Fuel Electric Power Generation</t>
  </si>
  <si>
    <t>County</t>
  </si>
  <si>
    <t>Sales Multiplier</t>
  </si>
  <si>
    <t>Jobs Multiplier</t>
  </si>
  <si>
    <t>Earnings Multiplier</t>
  </si>
  <si>
    <t>Avg. Earnings</t>
  </si>
  <si>
    <t>Allegany County</t>
  </si>
  <si>
    <t>Bronx County</t>
  </si>
  <si>
    <t>Broome County</t>
  </si>
  <si>
    <t>Cattaraugus County</t>
  </si>
  <si>
    <t>Cayuga County</t>
  </si>
  <si>
    <t>Chautauqua County</t>
  </si>
  <si>
    <t>Chemung County</t>
  </si>
  <si>
    <t>Chenango County</t>
  </si>
  <si>
    <t>Clinton County</t>
  </si>
  <si>
    <t>Columbia County</t>
  </si>
  <si>
    <t>Cortland County</t>
  </si>
  <si>
    <t>Delaware County</t>
  </si>
  <si>
    <t>Dutchess County</t>
  </si>
  <si>
    <t>Erie County</t>
  </si>
  <si>
    <t>Essex County</t>
  </si>
  <si>
    <t>Franklin County</t>
  </si>
  <si>
    <t>Fulton County</t>
  </si>
  <si>
    <t>Genesee County</t>
  </si>
  <si>
    <t>Greene County</t>
  </si>
  <si>
    <t>Hamilton County</t>
  </si>
  <si>
    <t>Herkimer County</t>
  </si>
  <si>
    <t>Jefferson County</t>
  </si>
  <si>
    <t>Kings County</t>
  </si>
  <si>
    <t>Lewis County</t>
  </si>
  <si>
    <t>Livingston County</t>
  </si>
  <si>
    <t>Madison County</t>
  </si>
  <si>
    <t>Monroe County</t>
  </si>
  <si>
    <t>Montgomery County</t>
  </si>
  <si>
    <t>Nassau County</t>
  </si>
  <si>
    <t>New York County</t>
  </si>
  <si>
    <t>Niagara County</t>
  </si>
  <si>
    <t>Oneida County</t>
  </si>
  <si>
    <t>Onondaga County</t>
  </si>
  <si>
    <t>Ontario County</t>
  </si>
  <si>
    <t>Orange County</t>
  </si>
  <si>
    <t>Orleans County</t>
  </si>
  <si>
    <t>Oswego County</t>
  </si>
  <si>
    <t>Otsego County</t>
  </si>
  <si>
    <t>Putnam County</t>
  </si>
  <si>
    <t>Queens County</t>
  </si>
  <si>
    <t>Rensselaer County</t>
  </si>
  <si>
    <t>Richmond County</t>
  </si>
  <si>
    <t>Rockland County</t>
  </si>
  <si>
    <t>Saratoga County</t>
  </si>
  <si>
    <t>Schenectady County</t>
  </si>
  <si>
    <t>Schoharie County</t>
  </si>
  <si>
    <t>Schuyler County</t>
  </si>
  <si>
    <t>Seneca County</t>
  </si>
  <si>
    <t>St. Lawrence County</t>
  </si>
  <si>
    <t>Steuben County</t>
  </si>
  <si>
    <t>Suffolk County</t>
  </si>
  <si>
    <t>Sullivan County</t>
  </si>
  <si>
    <t>Tioga County</t>
  </si>
  <si>
    <t>Tompkins County</t>
  </si>
  <si>
    <t>Ulster County</t>
  </si>
  <si>
    <t>Warren County</t>
  </si>
  <si>
    <t>Washington County</t>
  </si>
  <si>
    <t>Wayne County</t>
  </si>
  <si>
    <t>Westchester County</t>
  </si>
  <si>
    <t>Wyoming County</t>
  </si>
  <si>
    <t>Yates County</t>
  </si>
  <si>
    <t>2015–2019 Average Income Tax Liability and County Sales &amp; Use Tax Distributions Share of Earnings</t>
  </si>
  <si>
    <t>sales &amp; use</t>
  </si>
  <si>
    <t>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</si>
</sst>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Red]\ \(#,##0.0000\)"/>
    <numFmt numFmtId="165" formatCode="0.0%"/>
    <numFmt numFmtId="166" formatCode="&quot;$&quot;#,##0"/>
    <numFmt numFmtId="167" formatCode="&quot;$&quot;#,##0.00"/>
  </numFmts>
  <fonts count="10">
    <font>
      <sz val="11"/>
      <color theme="1"/>
      <name val="Calibri"/>
      <family val="2"/>
      <scheme val="minor"/>
    </font>
    <font>
      <sz val="10"/>
      <color theme="1"/>
      <name val="Segoe UI"/>
      <family val="2"/>
    </font>
    <font>
      <sz val="10"/>
      <color theme="1"/>
      <name val="Segoe UI"/>
      <family val="2"/>
    </font>
    <font>
      <sz val="9"/>
      <color indexed="81"/>
      <name val="Tahoma"/>
      <family val="2"/>
    </font>
    <font>
      <b/>
      <sz val="9"/>
      <color indexed="81"/>
      <name val="Tahoma"/>
      <family val="2"/>
    </font>
    <font>
      <b/>
      <sz val="10"/>
      <color theme="1"/>
      <name val="Segoe UI"/>
      <family val="2"/>
    </font>
    <font>
      <vertAlign val="superscript"/>
      <sz val="10"/>
      <color theme="1"/>
      <name val="Segoe UI"/>
      <family val="2"/>
    </font>
    <font>
      <b/>
      <sz val="18"/>
      <color theme="1"/>
      <name val="Segoe UI"/>
      <family val="2"/>
    </font>
    <font>
      <sz val="8"/>
      <color theme="1"/>
      <name val="Segoe UI"/>
      <family val="2"/>
    </font>
    <font>
      <sz val="11"/>
      <color theme="1"/>
      <name val="Segoe UI"/>
      <family val="2"/>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diagonal/>
    </border>
    <border>
      <left style="thick">
        <color theme="4" tint="-0.24994659260841701"/>
      </left>
      <right/>
      <top style="thick">
        <color theme="4" tint="-0.24994659260841701"/>
      </top>
      <bottom/>
      <diagonal/>
    </border>
    <border>
      <left style="thin">
        <color indexed="64"/>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style="thin">
        <color indexed="64"/>
      </bottom>
      <diagonal/>
    </border>
    <border>
      <left/>
      <right style="thick">
        <color theme="4" tint="-0.24994659260841701"/>
      </right>
      <top/>
      <bottom style="thin">
        <color indexed="64"/>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top style="thin">
        <color indexed="64"/>
      </top>
      <bottom/>
      <diagonal/>
    </border>
    <border>
      <left style="thin">
        <color indexed="64"/>
      </left>
      <right/>
      <top/>
      <bottom style="thick">
        <color theme="4" tint="-0.24994659260841701"/>
      </bottom>
      <diagonal/>
    </border>
    <border>
      <left/>
      <right style="thin">
        <color theme="0" tint="-0.24994659260841701"/>
      </right>
      <top/>
      <bottom style="thin">
        <color theme="0" tint="-0.24994659260841701"/>
      </bottom>
      <diagonal/>
    </border>
  </borders>
  <cellStyleXfs count="1">
    <xf numFmtId="0" fontId="0" fillId="0" borderId="0"/>
  </cellStyleXfs>
  <cellXfs count="49">
    <xf numFmtId="0" fontId="0" fillId="0" borderId="0" xfId="0"/>
    <xf numFmtId="0" fontId="2" fillId="0" borderId="0" xfId="0" applyFont="1"/>
    <xf numFmtId="0" fontId="8" fillId="0" borderId="0" xfId="0" applyFont="1"/>
    <xf numFmtId="0" fontId="5" fillId="0" borderId="0" xfId="0" applyFont="1"/>
    <xf numFmtId="0" fontId="5" fillId="0" borderId="0" xfId="0" applyFont="1" applyAlignment="1">
      <alignment horizontal="center" wrapText="1"/>
    </xf>
    <xf numFmtId="0" fontId="5" fillId="0" borderId="0" xfId="0" applyFont="1" applyAlignment="1">
      <alignment horizontal="right"/>
    </xf>
    <xf numFmtId="0" fontId="5" fillId="0" borderId="0" xfId="0" applyFont="1" applyAlignment="1">
      <alignment horizontal="center"/>
    </xf>
    <xf numFmtId="0" fontId="5" fillId="3" borderId="9"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wrapText="1"/>
    </xf>
    <xf numFmtId="0" fontId="5" fillId="3" borderId="10" xfId="0" applyFont="1" applyFill="1" applyBorder="1" applyAlignment="1">
      <alignment horizontal="center"/>
    </xf>
    <xf numFmtId="0" fontId="1" fillId="0" borderId="0" xfId="0" applyFont="1" applyAlignment="1">
      <alignment wrapText="1"/>
    </xf>
    <xf numFmtId="0" fontId="9" fillId="0" borderId="0" xfId="0" applyFont="1"/>
    <xf numFmtId="0" fontId="7" fillId="0" borderId="0" xfId="0" applyFont="1" applyAlignment="1">
      <alignment horizontal="left"/>
    </xf>
    <xf numFmtId="0" fontId="9" fillId="0" borderId="0" xfId="0" applyFont="1" applyAlignment="1">
      <alignment horizontal="left"/>
    </xf>
    <xf numFmtId="0" fontId="9" fillId="0" borderId="0" xfId="0" applyFont="1" applyAlignment="1">
      <alignment horizontal="left" vertical="top" wrapTex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1" fillId="0" borderId="0" xfId="0" applyFont="1" applyAlignment="1">
      <alignment vertical="top" wrapText="1"/>
    </xf>
    <xf numFmtId="0" fontId="7" fillId="0" borderId="0" xfId="0" applyFont="1" applyAlignment="1">
      <alignment wrapText="1"/>
    </xf>
    <xf numFmtId="0" fontId="1" fillId="0" borderId="0" xfId="0" applyFont="1"/>
    <xf numFmtId="0" fontId="1" fillId="2" borderId="3" xfId="0" applyFont="1" applyFill="1" applyBorder="1"/>
    <xf numFmtId="3" fontId="1" fillId="2" borderId="3" xfId="0" applyNumberFormat="1" applyFont="1" applyFill="1" applyBorder="1"/>
    <xf numFmtId="166" fontId="1" fillId="2" borderId="3" xfId="0" applyNumberFormat="1" applyFont="1" applyFill="1" applyBorder="1"/>
    <xf numFmtId="0" fontId="1" fillId="0" borderId="18" xfId="0" applyFont="1" applyBorder="1"/>
    <xf numFmtId="166" fontId="1" fillId="2" borderId="3" xfId="0" applyNumberFormat="1" applyFont="1" applyFill="1" applyBorder="1" applyAlignment="1">
      <alignment vertical="center"/>
    </xf>
    <xf numFmtId="167" fontId="1" fillId="2" borderId="3" xfId="0" applyNumberFormat="1" applyFont="1" applyFill="1" applyBorder="1" applyAlignment="1">
      <alignment vertical="center"/>
    </xf>
    <xf numFmtId="0" fontId="1" fillId="4" borderId="0" xfId="0" applyFont="1" applyFill="1"/>
    <xf numFmtId="0" fontId="1" fillId="3" borderId="5" xfId="0" applyFont="1" applyFill="1" applyBorder="1"/>
    <xf numFmtId="0" fontId="1" fillId="3" borderId="11" xfId="0" applyFont="1" applyFill="1" applyBorder="1"/>
    <xf numFmtId="3" fontId="1" fillId="3" borderId="16" xfId="0" applyNumberFormat="1" applyFont="1" applyFill="1" applyBorder="1"/>
    <xf numFmtId="3" fontId="1" fillId="3" borderId="0" xfId="0" applyNumberFormat="1" applyFont="1" applyFill="1"/>
    <xf numFmtId="3" fontId="1" fillId="3" borderId="12" xfId="0" applyNumberFormat="1" applyFont="1" applyFill="1" applyBorder="1"/>
    <xf numFmtId="166" fontId="1" fillId="3" borderId="4" xfId="0" applyNumberFormat="1" applyFont="1" applyFill="1" applyBorder="1"/>
    <xf numFmtId="166" fontId="1" fillId="3" borderId="0" xfId="0" applyNumberFormat="1" applyFont="1" applyFill="1"/>
    <xf numFmtId="166" fontId="1" fillId="3" borderId="12" xfId="0" applyNumberFormat="1" applyFont="1" applyFill="1" applyBorder="1"/>
    <xf numFmtId="0" fontId="1" fillId="3" borderId="11" xfId="0" applyFont="1" applyFill="1" applyBorder="1" applyAlignment="1">
      <alignment horizontal="left" vertical="center"/>
    </xf>
    <xf numFmtId="166" fontId="1" fillId="3" borderId="4" xfId="0" applyNumberFormat="1" applyFont="1" applyFill="1" applyBorder="1" applyAlignment="1">
      <alignment vertical="center"/>
    </xf>
    <xf numFmtId="166" fontId="1" fillId="3" borderId="0" xfId="0" applyNumberFormat="1" applyFont="1" applyFill="1" applyAlignment="1">
      <alignment vertical="center"/>
    </xf>
    <xf numFmtId="166" fontId="1" fillId="3" borderId="12" xfId="0" applyNumberFormat="1" applyFont="1" applyFill="1" applyBorder="1" applyAlignment="1">
      <alignment vertical="center"/>
    </xf>
    <xf numFmtId="166" fontId="1" fillId="3" borderId="0" xfId="0" applyNumberFormat="1" applyFont="1" applyFill="1" applyAlignment="1">
      <alignment horizontal="right" vertical="center"/>
    </xf>
    <xf numFmtId="0" fontId="1" fillId="3" borderId="13" xfId="0" applyFont="1" applyFill="1" applyBorder="1" applyAlignment="1">
      <alignment horizontal="left" vertical="center"/>
    </xf>
    <xf numFmtId="166" fontId="1" fillId="3" borderId="17" xfId="0" applyNumberFormat="1" applyFont="1" applyFill="1" applyBorder="1" applyAlignment="1">
      <alignment vertical="center"/>
    </xf>
    <xf numFmtId="166" fontId="1" fillId="3" borderId="14" xfId="0" applyNumberFormat="1" applyFont="1" applyFill="1" applyBorder="1" applyAlignment="1">
      <alignment vertical="center"/>
    </xf>
    <xf numFmtId="166" fontId="1" fillId="3" borderId="15" xfId="0" applyNumberFormat="1" applyFont="1" applyFill="1" applyBorder="1" applyAlignment="1">
      <alignment vertical="center"/>
    </xf>
    <xf numFmtId="0" fontId="1" fillId="0" borderId="0" xfId="0" applyFont="1" applyAlignment="1" applyProtection="1">
      <alignment horizontal="left" vertical="center"/>
      <protection locked="0"/>
    </xf>
    <xf numFmtId="164" fontId="1" fillId="0" borderId="0" xfId="0" applyNumberFormat="1" applyFont="1" applyAlignment="1" applyProtection="1">
      <alignment horizontal="right" vertical="center"/>
      <protection locked="0"/>
    </xf>
    <xf numFmtId="165"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D86F4-3032-4764-8E94-8CFB4F023C5D}">
  <sheetPr>
    <tabColor theme="7" tint="0.79998168889431442"/>
  </sheetPr>
  <dimension ref="A1:J2"/>
  <sheetViews>
    <sheetView showGridLines="0" workbookViewId="0">
      <selection activeCell="A2" sqref="A2:I2"/>
    </sheetView>
  </sheetViews>
  <sheetFormatPr defaultRowHeight="14.45"/>
  <cols>
    <col min="9" max="9" width="12.7109375" customWidth="1"/>
  </cols>
  <sheetData>
    <row r="1" spans="1:10" ht="27">
      <c r="A1" s="13" t="s">
        <v>0</v>
      </c>
      <c r="B1" s="14"/>
      <c r="C1" s="14"/>
      <c r="D1" s="14"/>
      <c r="E1" s="14"/>
      <c r="F1" s="14"/>
      <c r="G1" s="14"/>
      <c r="H1" s="14"/>
      <c r="I1" s="14"/>
      <c r="J1" s="14"/>
    </row>
    <row r="2" spans="1:10" ht="126" customHeight="1">
      <c r="A2" s="15" t="s">
        <v>1</v>
      </c>
      <c r="B2" s="15"/>
      <c r="C2" s="15"/>
      <c r="D2" s="15"/>
      <c r="E2" s="15"/>
      <c r="F2" s="15"/>
      <c r="G2" s="15"/>
      <c r="H2" s="15"/>
      <c r="I2" s="15"/>
      <c r="J2" s="12"/>
    </row>
  </sheetData>
  <mergeCells count="2">
    <mergeCell ref="A1:J1"/>
    <mergeCell ref="A2:I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ABE57-8173-42D4-A470-BDF4C6E10B59}">
  <dimension ref="B1:G22"/>
  <sheetViews>
    <sheetView showGridLines="0" tabSelected="1" zoomScaleNormal="100" workbookViewId="0">
      <selection activeCell="E9" sqref="E9"/>
    </sheetView>
  </sheetViews>
  <sheetFormatPr defaultColWidth="9.140625" defaultRowHeight="15"/>
  <cols>
    <col min="1" max="1" width="3.140625" style="1" customWidth="1"/>
    <col min="2" max="2" width="24.5703125" style="1" customWidth="1"/>
    <col min="3" max="3" width="12.85546875" style="1" customWidth="1"/>
    <col min="4" max="4" width="14.5703125" style="1" customWidth="1"/>
    <col min="5" max="5" width="13.5703125" style="1" customWidth="1"/>
    <col min="6" max="6" width="13.28515625" style="1" customWidth="1"/>
    <col min="7" max="7" width="15.42578125" style="1" customWidth="1"/>
    <col min="8" max="16384" width="9.140625" style="1"/>
  </cols>
  <sheetData>
    <row r="1" spans="2:7" ht="27">
      <c r="B1" s="20" t="s">
        <v>2</v>
      </c>
      <c r="C1" s="20"/>
      <c r="D1" s="20"/>
      <c r="E1" s="20"/>
      <c r="F1" s="20"/>
      <c r="G1" s="20"/>
    </row>
    <row r="2" spans="2:7" ht="117.75" customHeight="1">
      <c r="B2" s="19" t="s">
        <v>3</v>
      </c>
      <c r="C2" s="19"/>
      <c r="D2" s="19"/>
      <c r="E2" s="19"/>
      <c r="F2" s="19"/>
      <c r="G2" s="19"/>
    </row>
    <row r="3" spans="2:7">
      <c r="B3" s="11"/>
      <c r="C3" s="11"/>
      <c r="D3" s="11"/>
      <c r="E3" s="11"/>
      <c r="F3" s="21"/>
      <c r="G3" s="21"/>
    </row>
    <row r="4" spans="2:7">
      <c r="B4" s="21"/>
      <c r="C4" s="6" t="s">
        <v>4</v>
      </c>
      <c r="D4" s="21"/>
      <c r="E4" s="21"/>
      <c r="F4" s="21"/>
      <c r="G4" s="21"/>
    </row>
    <row r="5" spans="2:7">
      <c r="B5" s="21" t="s">
        <v>5</v>
      </c>
      <c r="C5" s="22" t="s">
        <v>6</v>
      </c>
      <c r="D5" s="21"/>
      <c r="E5" s="21"/>
      <c r="F5" s="21"/>
      <c r="G5" s="21"/>
    </row>
    <row r="6" spans="2:7" ht="15.6">
      <c r="B6" s="21" t="s">
        <v>7</v>
      </c>
      <c r="C6" s="23">
        <v>50</v>
      </c>
      <c r="D6" s="21"/>
      <c r="E6" s="21"/>
      <c r="F6" s="21"/>
      <c r="G6" s="21"/>
    </row>
    <row r="7" spans="2:7" ht="15.6">
      <c r="B7" s="21" t="s">
        <v>8</v>
      </c>
      <c r="C7" s="24">
        <v>2500000</v>
      </c>
      <c r="D7" s="21"/>
      <c r="E7" s="21"/>
      <c r="F7" s="21"/>
      <c r="G7" s="21"/>
    </row>
    <row r="8" spans="2:7">
      <c r="B8" s="25" t="s">
        <v>9</v>
      </c>
      <c r="C8" s="24">
        <v>5000000</v>
      </c>
      <c r="D8" s="21"/>
      <c r="E8" s="21"/>
      <c r="F8" s="21"/>
      <c r="G8" s="21"/>
    </row>
    <row r="9" spans="2:7" ht="30">
      <c r="B9" s="11" t="s">
        <v>10</v>
      </c>
      <c r="C9" s="26"/>
      <c r="D9" s="21"/>
      <c r="E9" s="21"/>
      <c r="F9" s="21"/>
      <c r="G9" s="21"/>
    </row>
    <row r="10" spans="2:7" ht="30">
      <c r="B10" s="11" t="s">
        <v>11</v>
      </c>
      <c r="C10" s="27">
        <v>0</v>
      </c>
      <c r="D10" s="21"/>
      <c r="E10" s="21"/>
      <c r="F10" s="21"/>
      <c r="G10" s="21"/>
    </row>
    <row r="11" spans="2:7" ht="15.6" thickBot="1">
      <c r="B11" s="21"/>
      <c r="C11" s="28"/>
      <c r="D11" s="21"/>
      <c r="E11" s="21"/>
      <c r="F11" s="21"/>
      <c r="G11" s="21"/>
    </row>
    <row r="12" spans="2:7" ht="15.75" customHeight="1" thickTop="1">
      <c r="B12" s="29"/>
      <c r="C12" s="16" t="s">
        <v>12</v>
      </c>
      <c r="D12" s="17"/>
      <c r="E12" s="18"/>
      <c r="F12" s="3"/>
      <c r="G12" s="3"/>
    </row>
    <row r="13" spans="2:7" ht="30">
      <c r="B13" s="7" t="s">
        <v>13</v>
      </c>
      <c r="C13" s="8" t="s">
        <v>14</v>
      </c>
      <c r="D13" s="9" t="s">
        <v>15</v>
      </c>
      <c r="E13" s="10" t="s">
        <v>16</v>
      </c>
      <c r="F13" s="21"/>
      <c r="G13" s="21"/>
    </row>
    <row r="14" spans="2:7">
      <c r="B14" s="30" t="s">
        <v>17</v>
      </c>
      <c r="C14" s="31">
        <f>-C6</f>
        <v>-50</v>
      </c>
      <c r="D14" s="32">
        <f>IF(E14=0,0,E14-C14)</f>
        <v>-90.313358315000016</v>
      </c>
      <c r="E14" s="33">
        <f>IF(VLOOKUP(C$5,multipliers!$A$3:$D$64,3,FALSE)=0,-C6,-C6*VLOOKUP(C$5,multipliers!$A$3:$D$64,3,FALSE))</f>
        <v>-140.31335831500002</v>
      </c>
      <c r="F14" s="21"/>
      <c r="G14" s="21"/>
    </row>
    <row r="15" spans="2:7">
      <c r="B15" s="30" t="s">
        <v>18</v>
      </c>
      <c r="C15" s="34">
        <f>-C7</f>
        <v>-2500000</v>
      </c>
      <c r="D15" s="35">
        <f>IF(E15=0,0,E15-C15)</f>
        <v>-2029301.5711249998</v>
      </c>
      <c r="E15" s="36">
        <f>IF(VLOOKUP(C$5,multipliers!$A$3:$D$64,4,FALSE)=0,-C7,-C7*VLOOKUP(C$5,multipliers!$A$3:$D$64,4,FALSE))</f>
        <v>-4529301.5711249998</v>
      </c>
      <c r="F15" s="21"/>
      <c r="G15" s="21"/>
    </row>
    <row r="16" spans="2:7">
      <c r="B16" s="30" t="s">
        <v>19</v>
      </c>
      <c r="C16" s="34">
        <f>-C8</f>
        <v>-5000000</v>
      </c>
      <c r="D16" s="35">
        <f>IF(E16=0,0,E16-C16)</f>
        <v>-1924201.0853000004</v>
      </c>
      <c r="E16" s="36">
        <f>-C8*VLOOKUP(C$5,multipliers!$A$3:$D$64,2,FALSE)</f>
        <v>-6924201.0853000004</v>
      </c>
      <c r="F16" s="21"/>
      <c r="G16" s="21"/>
    </row>
    <row r="17" spans="2:5">
      <c r="B17" s="37" t="s">
        <v>20</v>
      </c>
      <c r="C17" s="38">
        <f>C15*VLOOKUP($C$5,'inc &amp; sales taxes'!$A$3:$C$64,2,FALSE)</f>
        <v>-33450.733417772906</v>
      </c>
      <c r="D17" s="39">
        <f>D15*VLOOKUP($C$5,'inc &amp; sales taxes'!$A$3:$C$64,2,FALSE)</f>
        <v>-27152.650351988039</v>
      </c>
      <c r="E17" s="40">
        <f>E15*VLOOKUP($C$5,'inc &amp; sales taxes'!$A$3:$C$64,2,FALSE)</f>
        <v>-60603.383769760949</v>
      </c>
    </row>
    <row r="18" spans="2:5">
      <c r="B18" s="37" t="s">
        <v>21</v>
      </c>
      <c r="C18" s="38">
        <f>-(C9/1000)*C10</f>
        <v>0</v>
      </c>
      <c r="D18" s="41" t="s">
        <v>22</v>
      </c>
      <c r="E18" s="40">
        <f>C18</f>
        <v>0</v>
      </c>
    </row>
    <row r="19" spans="2:5" ht="15.6" thickBot="1">
      <c r="B19" s="42" t="s">
        <v>23</v>
      </c>
      <c r="C19" s="43">
        <f>C15*VLOOKUP($C$5,'inc &amp; sales taxes'!$A$3:$C$64,3,FALSE)</f>
        <v>-107983.83246979248</v>
      </c>
      <c r="D19" s="44">
        <f>D15*VLOOKUP($C$5,'inc &amp; sales taxes'!$A$3:$C$64,3,FALSE)</f>
        <v>-87652.704354819463</v>
      </c>
      <c r="E19" s="45">
        <f>E15*VLOOKUP($C$5,'inc &amp; sales taxes'!$A$3:$C$64,3,FALSE)</f>
        <v>-195636.53682461195</v>
      </c>
    </row>
    <row r="20" spans="2:5" ht="15.6" thickTop="1">
      <c r="B20" s="21"/>
      <c r="C20" s="21"/>
      <c r="D20" s="21"/>
      <c r="E20" s="21"/>
    </row>
    <row r="21" spans="2:5">
      <c r="B21" s="2" t="s">
        <v>24</v>
      </c>
      <c r="C21" s="21"/>
      <c r="D21" s="21"/>
      <c r="E21" s="21"/>
    </row>
    <row r="22" spans="2:5">
      <c r="B22" s="2" t="s">
        <v>25</v>
      </c>
      <c r="C22" s="21"/>
      <c r="D22" s="21"/>
      <c r="E22" s="21"/>
    </row>
  </sheetData>
  <mergeCells count="3">
    <mergeCell ref="C12:E12"/>
    <mergeCell ref="B2:G2"/>
    <mergeCell ref="B1:G1"/>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4295829-DC89-48AB-AD67-B7E5CB9ED250}">
          <x14:formula1>
            <xm:f>multipliers!$A$3:$A$64</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B4DF9-CCEE-4A47-A702-5D9BD46EB006}">
  <dimension ref="A1:E64"/>
  <sheetViews>
    <sheetView workbookViewId="0">
      <pane ySplit="2" topLeftCell="A3" activePane="bottomLeft" state="frozen"/>
      <selection pane="bottomLeft" activeCell="A8" sqref="A8:XFD8"/>
    </sheetView>
  </sheetViews>
  <sheetFormatPr defaultColWidth="9.140625" defaultRowHeight="15"/>
  <cols>
    <col min="1" max="1" width="19.140625" style="1" bestFit="1" customWidth="1"/>
    <col min="2" max="2" width="10.28515625" style="1" customWidth="1"/>
    <col min="3" max="3" width="10.140625" style="1" customWidth="1"/>
    <col min="4" max="4" width="10.42578125" style="1" customWidth="1"/>
    <col min="5" max="16384" width="9.140625" style="1"/>
  </cols>
  <sheetData>
    <row r="1" spans="1:5">
      <c r="A1" s="21"/>
      <c r="B1" s="46" t="s">
        <v>26</v>
      </c>
      <c r="C1" s="21"/>
      <c r="D1" s="21"/>
      <c r="E1" s="21"/>
    </row>
    <row r="2" spans="1:5" ht="30">
      <c r="A2" s="3" t="s">
        <v>27</v>
      </c>
      <c r="B2" s="4" t="s">
        <v>28</v>
      </c>
      <c r="C2" s="4" t="s">
        <v>29</v>
      </c>
      <c r="D2" s="4" t="s">
        <v>30</v>
      </c>
      <c r="E2" s="4" t="s">
        <v>31</v>
      </c>
    </row>
    <row r="3" spans="1:5">
      <c r="A3" s="46" t="s">
        <v>6</v>
      </c>
      <c r="B3" s="47">
        <v>1.38484021706</v>
      </c>
      <c r="C3" s="47">
        <v>2.8062671663000001</v>
      </c>
      <c r="D3" s="47">
        <v>1.81172062845</v>
      </c>
      <c r="E3" s="21"/>
    </row>
    <row r="4" spans="1:5">
      <c r="A4" s="46" t="s">
        <v>32</v>
      </c>
      <c r="B4" s="47">
        <v>1.4293954740399999</v>
      </c>
      <c r="C4" s="47">
        <v>3.6189296839999998</v>
      </c>
      <c r="D4" s="47">
        <v>1.8446357263199999</v>
      </c>
      <c r="E4" s="21"/>
    </row>
    <row r="5" spans="1:5">
      <c r="A5" s="46" t="s">
        <v>33</v>
      </c>
      <c r="B5" s="47">
        <v>1.3654549168000001</v>
      </c>
      <c r="C5" s="47">
        <v>3.6985998386999999</v>
      </c>
      <c r="D5" s="47">
        <v>1.82475597314</v>
      </c>
      <c r="E5" s="21"/>
    </row>
    <row r="6" spans="1:5">
      <c r="A6" s="46" t="s">
        <v>34</v>
      </c>
      <c r="B6" s="47">
        <v>1.4796435056199999</v>
      </c>
      <c r="C6" s="47">
        <v>2.7944116181999998</v>
      </c>
      <c r="D6" s="47">
        <v>2.0787402459900002</v>
      </c>
      <c r="E6" s="21"/>
    </row>
    <row r="7" spans="1:5">
      <c r="A7" s="46" t="s">
        <v>35</v>
      </c>
      <c r="B7" s="47">
        <v>1.4148144949000001</v>
      </c>
      <c r="C7" s="47">
        <v>4.9486037981999997</v>
      </c>
      <c r="D7" s="47">
        <v>1.8206905288199999</v>
      </c>
      <c r="E7" s="21"/>
    </row>
    <row r="8" spans="1:5">
      <c r="A8" s="46" t="s">
        <v>36</v>
      </c>
      <c r="B8" s="47">
        <v>1</v>
      </c>
      <c r="C8" s="47">
        <v>0</v>
      </c>
      <c r="D8" s="47">
        <v>0</v>
      </c>
      <c r="E8" s="21"/>
    </row>
    <row r="9" spans="1:5">
      <c r="A9" s="46" t="s">
        <v>37</v>
      </c>
      <c r="B9" s="47">
        <v>1.4867995218300001</v>
      </c>
      <c r="C9" s="47">
        <v>5.7353187706400002</v>
      </c>
      <c r="D9" s="47">
        <v>2.0837490132799998</v>
      </c>
      <c r="E9" s="21"/>
    </row>
    <row r="10" spans="1:5">
      <c r="A10" s="46" t="s">
        <v>38</v>
      </c>
      <c r="B10" s="47">
        <v>1</v>
      </c>
      <c r="C10" s="47">
        <v>0</v>
      </c>
      <c r="D10" s="47">
        <v>0</v>
      </c>
      <c r="E10" s="21"/>
    </row>
    <row r="11" spans="1:5">
      <c r="A11" s="46" t="s">
        <v>39</v>
      </c>
      <c r="B11" s="47">
        <v>1.2777136284299999</v>
      </c>
      <c r="C11" s="47">
        <v>1.8291591541600001</v>
      </c>
      <c r="D11" s="47">
        <v>1.5831887980799999</v>
      </c>
      <c r="E11" s="21"/>
    </row>
    <row r="12" spans="1:5">
      <c r="A12" s="46" t="s">
        <v>40</v>
      </c>
      <c r="B12" s="47">
        <v>1.3916954314600001</v>
      </c>
      <c r="C12" s="47">
        <v>3.1224311846699999</v>
      </c>
      <c r="D12" s="47">
        <v>1.82490558789</v>
      </c>
      <c r="E12" s="21"/>
    </row>
    <row r="13" spans="1:5">
      <c r="A13" s="46" t="s">
        <v>41</v>
      </c>
      <c r="B13" s="47">
        <v>1.4534691987999999</v>
      </c>
      <c r="C13" s="47">
        <v>2.0065224442899998</v>
      </c>
      <c r="D13" s="47">
        <v>1.85519883854</v>
      </c>
      <c r="E13" s="21"/>
    </row>
    <row r="14" spans="1:5">
      <c r="A14" s="46" t="s">
        <v>42</v>
      </c>
      <c r="B14" s="47">
        <v>1</v>
      </c>
      <c r="C14" s="47">
        <v>0</v>
      </c>
      <c r="D14" s="47">
        <v>0</v>
      </c>
      <c r="E14" s="21"/>
    </row>
    <row r="15" spans="1:5">
      <c r="A15" s="46" t="s">
        <v>43</v>
      </c>
      <c r="B15" s="47">
        <v>1</v>
      </c>
      <c r="C15" s="47">
        <v>0</v>
      </c>
      <c r="D15" s="47">
        <v>0</v>
      </c>
      <c r="E15" s="21"/>
    </row>
    <row r="16" spans="1:5">
      <c r="A16" s="46" t="s">
        <v>44</v>
      </c>
      <c r="B16" s="47">
        <v>1.52766307739</v>
      </c>
      <c r="C16" s="47">
        <v>2.1522392855499999</v>
      </c>
      <c r="D16" s="47">
        <v>2.0932933680099999</v>
      </c>
      <c r="E16" s="21"/>
    </row>
    <row r="17" spans="1:4">
      <c r="A17" s="46" t="s">
        <v>45</v>
      </c>
      <c r="B17" s="47">
        <v>1.6734565059199999</v>
      </c>
      <c r="C17" s="47">
        <v>3.6620496235800002</v>
      </c>
      <c r="D17" s="47">
        <v>2.6387664522300001</v>
      </c>
    </row>
    <row r="18" spans="1:4">
      <c r="A18" s="46" t="s">
        <v>46</v>
      </c>
      <c r="B18" s="47">
        <v>1.3576120254099999</v>
      </c>
      <c r="C18" s="47">
        <v>3.4849741841599999</v>
      </c>
      <c r="D18" s="47">
        <v>1.60131255682</v>
      </c>
    </row>
    <row r="19" spans="1:4">
      <c r="A19" s="46" t="s">
        <v>47</v>
      </c>
      <c r="B19" s="47">
        <v>1</v>
      </c>
      <c r="C19" s="47">
        <v>0</v>
      </c>
      <c r="D19" s="47">
        <v>0</v>
      </c>
    </row>
    <row r="20" spans="1:4">
      <c r="A20" s="46" t="s">
        <v>48</v>
      </c>
      <c r="B20" s="47">
        <v>1.4199543515899999</v>
      </c>
      <c r="C20" s="47">
        <v>5.20040944467</v>
      </c>
      <c r="D20" s="47">
        <v>1.83628628065</v>
      </c>
    </row>
    <row r="21" spans="1:4">
      <c r="A21" s="46" t="s">
        <v>49</v>
      </c>
      <c r="B21" s="47">
        <v>1.3545650471999999</v>
      </c>
      <c r="C21" s="47">
        <v>3.5329228633800001</v>
      </c>
      <c r="D21" s="47">
        <v>1.7636480557700001</v>
      </c>
    </row>
    <row r="22" spans="1:4">
      <c r="A22" s="46" t="s">
        <v>50</v>
      </c>
      <c r="B22" s="47">
        <v>1.3166034440700001</v>
      </c>
      <c r="C22" s="47">
        <v>3.00240578363</v>
      </c>
      <c r="D22" s="47">
        <v>1.4749068572399999</v>
      </c>
    </row>
    <row r="23" spans="1:4">
      <c r="A23" s="46" t="s">
        <v>51</v>
      </c>
      <c r="B23" s="47">
        <v>1</v>
      </c>
      <c r="C23" s="47">
        <v>0</v>
      </c>
      <c r="D23" s="47">
        <v>0</v>
      </c>
    </row>
    <row r="24" spans="1:4">
      <c r="A24" s="46" t="s">
        <v>52</v>
      </c>
      <c r="B24" s="47">
        <v>1.4361119391899999</v>
      </c>
      <c r="C24" s="47">
        <v>3.0002173709500002</v>
      </c>
      <c r="D24" s="47">
        <v>1.8487515648099999</v>
      </c>
    </row>
    <row r="25" spans="1:4">
      <c r="A25" s="46" t="s">
        <v>53</v>
      </c>
      <c r="B25" s="47">
        <v>1.4148898892599999</v>
      </c>
      <c r="C25" s="47">
        <v>2.6119178374900001</v>
      </c>
      <c r="D25" s="47">
        <v>1.72382988012</v>
      </c>
    </row>
    <row r="26" spans="1:4">
      <c r="A26" s="46" t="s">
        <v>54</v>
      </c>
      <c r="B26" s="47">
        <v>1.54102430379</v>
      </c>
      <c r="C26" s="47">
        <v>3.0798488757600002</v>
      </c>
      <c r="D26" s="47">
        <v>2.2004022433400001</v>
      </c>
    </row>
    <row r="27" spans="1:4">
      <c r="A27" s="46" t="s">
        <v>55</v>
      </c>
      <c r="B27" s="47">
        <v>1.3424601575499999</v>
      </c>
      <c r="C27" s="47">
        <v>5.0687013257400002</v>
      </c>
      <c r="D27" s="47">
        <v>1.6271143565899999</v>
      </c>
    </row>
    <row r="28" spans="1:4">
      <c r="A28" s="46" t="s">
        <v>56</v>
      </c>
      <c r="B28" s="47">
        <v>1</v>
      </c>
      <c r="C28" s="47">
        <v>0</v>
      </c>
      <c r="D28" s="47">
        <v>0</v>
      </c>
    </row>
    <row r="29" spans="1:4">
      <c r="A29" s="46" t="s">
        <v>57</v>
      </c>
      <c r="B29" s="47">
        <v>1.4715930632300001</v>
      </c>
      <c r="C29" s="47">
        <v>3.07095249707</v>
      </c>
      <c r="D29" s="47">
        <v>1.93703160755</v>
      </c>
    </row>
    <row r="30" spans="1:4">
      <c r="A30" s="46" t="s">
        <v>58</v>
      </c>
      <c r="B30" s="47">
        <v>1.66809110693</v>
      </c>
      <c r="C30" s="47">
        <v>6.4343515188099998</v>
      </c>
      <c r="D30" s="47">
        <v>2.6738056020099998</v>
      </c>
    </row>
    <row r="31" spans="1:4">
      <c r="A31" s="46" t="s">
        <v>59</v>
      </c>
      <c r="B31" s="47">
        <v>1</v>
      </c>
      <c r="C31" s="47">
        <v>0</v>
      </c>
      <c r="D31" s="47">
        <v>0</v>
      </c>
    </row>
    <row r="32" spans="1:4">
      <c r="A32" s="46" t="s">
        <v>60</v>
      </c>
      <c r="B32" s="47">
        <v>1.71634468275</v>
      </c>
      <c r="C32" s="47">
        <v>4.7001171742199999</v>
      </c>
      <c r="D32" s="47">
        <v>2.6010522630400001</v>
      </c>
    </row>
    <row r="33" spans="1:4">
      <c r="A33" s="46" t="s">
        <v>61</v>
      </c>
      <c r="B33" s="47">
        <v>1.4710781930100001</v>
      </c>
      <c r="C33" s="47">
        <v>2.5030936370200001</v>
      </c>
      <c r="D33" s="47">
        <v>2.0490515794799999</v>
      </c>
    </row>
    <row r="34" spans="1:4">
      <c r="A34" s="46" t="s">
        <v>62</v>
      </c>
      <c r="B34" s="47">
        <v>1.4641071079500001</v>
      </c>
      <c r="C34" s="47">
        <v>5.0119748409399998</v>
      </c>
      <c r="D34" s="47">
        <v>2.0233688036699999</v>
      </c>
    </row>
    <row r="35" spans="1:4">
      <c r="A35" s="46" t="s">
        <v>63</v>
      </c>
      <c r="B35" s="47">
        <v>1.43633542539</v>
      </c>
      <c r="C35" s="47">
        <v>2.9420758718500002</v>
      </c>
      <c r="D35" s="47">
        <v>1.93638044802</v>
      </c>
    </row>
    <row r="36" spans="1:4">
      <c r="A36" s="46" t="s">
        <v>64</v>
      </c>
      <c r="B36" s="47">
        <v>1.5053333017399999</v>
      </c>
      <c r="C36" s="47">
        <v>4.9855018829600004</v>
      </c>
      <c r="D36" s="47">
        <v>2.1878999085799999</v>
      </c>
    </row>
    <row r="37" spans="1:4">
      <c r="A37" s="46" t="s">
        <v>65</v>
      </c>
      <c r="B37" s="47">
        <v>1.46702805328</v>
      </c>
      <c r="C37" s="47">
        <v>1.85128035605</v>
      </c>
      <c r="D37" s="47">
        <v>2.0190735475200001</v>
      </c>
    </row>
    <row r="38" spans="1:4">
      <c r="A38" s="46" t="s">
        <v>66</v>
      </c>
      <c r="B38" s="47">
        <v>1.5331305722099999</v>
      </c>
      <c r="C38" s="47">
        <v>4.12882609512</v>
      </c>
      <c r="D38" s="47">
        <v>2.1771123209800001</v>
      </c>
    </row>
    <row r="39" spans="1:4">
      <c r="A39" s="46" t="s">
        <v>67</v>
      </c>
      <c r="B39" s="47">
        <v>1</v>
      </c>
      <c r="C39" s="47">
        <v>0</v>
      </c>
      <c r="D39" s="47">
        <v>0</v>
      </c>
    </row>
    <row r="40" spans="1:4">
      <c r="A40" s="46" t="s">
        <v>68</v>
      </c>
      <c r="B40" s="47">
        <v>1.32831358403</v>
      </c>
      <c r="C40" s="47">
        <v>3.7004676562199998</v>
      </c>
      <c r="D40" s="47">
        <v>1.71773874893</v>
      </c>
    </row>
    <row r="41" spans="1:4">
      <c r="A41" s="46" t="s">
        <v>69</v>
      </c>
      <c r="B41" s="47">
        <v>1</v>
      </c>
      <c r="C41" s="47">
        <v>0</v>
      </c>
      <c r="D41" s="47">
        <v>0</v>
      </c>
    </row>
    <row r="42" spans="1:4">
      <c r="A42" s="46" t="s">
        <v>70</v>
      </c>
      <c r="B42" s="47">
        <v>1.4801595245300001</v>
      </c>
      <c r="C42" s="47">
        <v>1.98171844464</v>
      </c>
      <c r="D42" s="47">
        <v>1.9591283720599999</v>
      </c>
    </row>
    <row r="43" spans="1:4">
      <c r="A43" s="46" t="s">
        <v>71</v>
      </c>
      <c r="B43" s="47">
        <v>1.50589805421</v>
      </c>
      <c r="C43" s="47">
        <v>4.3316990732800003</v>
      </c>
      <c r="D43" s="47">
        <v>2.0527621361100001</v>
      </c>
    </row>
    <row r="44" spans="1:4">
      <c r="A44" s="46" t="s">
        <v>72</v>
      </c>
      <c r="B44" s="47">
        <v>1.3075683928099999</v>
      </c>
      <c r="C44" s="47">
        <v>2.65252282315</v>
      </c>
      <c r="D44" s="47">
        <v>1.67439402459</v>
      </c>
    </row>
    <row r="45" spans="1:4">
      <c r="A45" s="46" t="s">
        <v>73</v>
      </c>
      <c r="B45" s="47">
        <v>1.52865732601</v>
      </c>
      <c r="C45" s="47">
        <v>4.1669671281099996</v>
      </c>
      <c r="D45" s="47">
        <v>2.06723732218</v>
      </c>
    </row>
    <row r="46" spans="1:4">
      <c r="A46" s="46" t="s">
        <v>74</v>
      </c>
      <c r="B46" s="47">
        <v>1.60384658592</v>
      </c>
      <c r="C46" s="47">
        <v>5.6279791495799998</v>
      </c>
      <c r="D46" s="47">
        <v>2.3786920391400002</v>
      </c>
    </row>
    <row r="47" spans="1:4">
      <c r="A47" s="46" t="s">
        <v>75</v>
      </c>
      <c r="B47" s="47">
        <v>1.5539814627099999</v>
      </c>
      <c r="C47" s="47">
        <v>5.2403602604300001</v>
      </c>
      <c r="D47" s="47">
        <v>2.1212788460700001</v>
      </c>
    </row>
    <row r="48" spans="1:4">
      <c r="A48" s="46" t="s">
        <v>76</v>
      </c>
      <c r="B48" s="47">
        <v>1.41235089958</v>
      </c>
      <c r="C48" s="47">
        <v>1.76920029871</v>
      </c>
      <c r="D48" s="47">
        <v>1.8445076920300001</v>
      </c>
    </row>
    <row r="49" spans="1:4">
      <c r="A49" s="46" t="s">
        <v>77</v>
      </c>
      <c r="B49" s="47">
        <v>1</v>
      </c>
      <c r="C49" s="47">
        <v>0</v>
      </c>
      <c r="D49" s="47">
        <v>0</v>
      </c>
    </row>
    <row r="50" spans="1:4">
      <c r="A50" s="46" t="s">
        <v>78</v>
      </c>
      <c r="B50" s="47">
        <v>1</v>
      </c>
      <c r="C50" s="47">
        <v>0</v>
      </c>
      <c r="D50" s="47">
        <v>0</v>
      </c>
    </row>
    <row r="51" spans="1:4">
      <c r="A51" s="46" t="s">
        <v>79</v>
      </c>
      <c r="B51" s="47">
        <v>1</v>
      </c>
      <c r="C51" s="47">
        <v>0</v>
      </c>
      <c r="D51" s="47">
        <v>0</v>
      </c>
    </row>
    <row r="52" spans="1:4">
      <c r="A52" s="46" t="s">
        <v>80</v>
      </c>
      <c r="B52" s="47">
        <v>1.3633837012600001</v>
      </c>
      <c r="C52" s="47">
        <v>3.3289528400399999</v>
      </c>
      <c r="D52" s="47">
        <v>1.67901757741</v>
      </c>
    </row>
    <row r="53" spans="1:4">
      <c r="A53" s="46" t="s">
        <v>81</v>
      </c>
      <c r="B53" s="47">
        <v>1</v>
      </c>
      <c r="C53" s="47">
        <v>0</v>
      </c>
      <c r="D53" s="47">
        <v>0</v>
      </c>
    </row>
    <row r="54" spans="1:4">
      <c r="A54" s="46" t="s">
        <v>82</v>
      </c>
      <c r="B54" s="47">
        <v>1.7995886852</v>
      </c>
      <c r="C54" s="47">
        <v>6.0759546861700002</v>
      </c>
      <c r="D54" s="47">
        <v>2.8237668141399999</v>
      </c>
    </row>
    <row r="55" spans="1:4">
      <c r="A55" s="46" t="s">
        <v>83</v>
      </c>
      <c r="B55" s="47">
        <v>1.4486791375800001</v>
      </c>
      <c r="C55" s="47">
        <v>1.40958557048</v>
      </c>
      <c r="D55" s="47">
        <v>1.8147702343800001</v>
      </c>
    </row>
    <row r="56" spans="1:4">
      <c r="A56" s="46" t="s">
        <v>84</v>
      </c>
      <c r="B56" s="47">
        <v>1</v>
      </c>
      <c r="C56" s="47">
        <v>0</v>
      </c>
      <c r="D56" s="47">
        <v>0</v>
      </c>
    </row>
    <row r="57" spans="1:4">
      <c r="A57" s="46" t="s">
        <v>85</v>
      </c>
      <c r="B57" s="47">
        <v>1.5635662394000001</v>
      </c>
      <c r="C57" s="47">
        <v>4.6545555861699999</v>
      </c>
      <c r="D57" s="47">
        <v>2.24120398633</v>
      </c>
    </row>
    <row r="58" spans="1:4">
      <c r="A58" s="46" t="s">
        <v>86</v>
      </c>
      <c r="B58" s="47">
        <v>1.4798522790299999</v>
      </c>
      <c r="C58" s="47">
        <v>1.52033019929</v>
      </c>
      <c r="D58" s="47">
        <v>1.9266825855800001</v>
      </c>
    </row>
    <row r="59" spans="1:4">
      <c r="A59" s="46" t="s">
        <v>87</v>
      </c>
      <c r="B59" s="47">
        <v>1.4507993889299999</v>
      </c>
      <c r="C59" s="47">
        <v>5.3804585900599999</v>
      </c>
      <c r="D59" s="47">
        <v>1.99069354457</v>
      </c>
    </row>
    <row r="60" spans="1:4">
      <c r="A60" s="46" t="s">
        <v>88</v>
      </c>
      <c r="B60" s="47">
        <v>1.30348930201</v>
      </c>
      <c r="C60" s="47">
        <v>1.6098815986899999</v>
      </c>
      <c r="D60" s="47">
        <v>1.49991690356</v>
      </c>
    </row>
    <row r="61" spans="1:4">
      <c r="A61" s="46" t="s">
        <v>89</v>
      </c>
      <c r="B61" s="47">
        <v>1.33983518886</v>
      </c>
      <c r="C61" s="47">
        <v>1.89622795731</v>
      </c>
      <c r="D61" s="47">
        <v>1.73275077497</v>
      </c>
    </row>
    <row r="62" spans="1:4">
      <c r="A62" s="46" t="s">
        <v>90</v>
      </c>
      <c r="B62" s="47">
        <v>1.6083737516200001</v>
      </c>
      <c r="C62" s="47">
        <v>5.0315923827400004</v>
      </c>
      <c r="D62" s="47">
        <v>2.3551303216999999</v>
      </c>
    </row>
    <row r="63" spans="1:4">
      <c r="A63" s="46" t="s">
        <v>91</v>
      </c>
      <c r="B63" s="47">
        <v>1.2501972144</v>
      </c>
      <c r="C63" s="47">
        <v>1.6513275619600001</v>
      </c>
      <c r="D63" s="47">
        <v>1.33533011619</v>
      </c>
    </row>
    <row r="64" spans="1:4">
      <c r="A64" s="46" t="s">
        <v>92</v>
      </c>
      <c r="B64" s="47">
        <v>1</v>
      </c>
      <c r="C64" s="47">
        <v>0</v>
      </c>
      <c r="D64" s="4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B6907-C294-4054-8024-381C00E20627}">
  <dimension ref="A1:C64"/>
  <sheetViews>
    <sheetView workbookViewId="0">
      <pane ySplit="2" topLeftCell="A3" activePane="bottomLeft" state="frozen"/>
      <selection pane="bottomLeft" activeCell="B2" sqref="B2"/>
    </sheetView>
  </sheetViews>
  <sheetFormatPr defaultColWidth="9.140625" defaultRowHeight="15"/>
  <cols>
    <col min="1" max="1" width="19.42578125" style="1" bestFit="1" customWidth="1"/>
    <col min="2" max="2" width="11" style="1" bestFit="1" customWidth="1"/>
    <col min="3" max="3" width="7.5703125" style="1" bestFit="1" customWidth="1"/>
    <col min="4" max="16384" width="9.140625" style="1"/>
  </cols>
  <sheetData>
    <row r="1" spans="1:3">
      <c r="A1" s="3" t="s">
        <v>93</v>
      </c>
      <c r="B1" s="21"/>
      <c r="C1" s="21"/>
    </row>
    <row r="2" spans="1:3">
      <c r="A2" s="3" t="s">
        <v>27</v>
      </c>
      <c r="B2" s="5" t="s">
        <v>94</v>
      </c>
      <c r="C2" s="5" t="s">
        <v>95</v>
      </c>
    </row>
    <row r="3" spans="1:3">
      <c r="A3" s="46" t="s">
        <v>6</v>
      </c>
      <c r="B3" s="48">
        <v>1.3380293367109164E-2</v>
      </c>
      <c r="C3" s="48">
        <v>4.3193532987916991E-2</v>
      </c>
    </row>
    <row r="4" spans="1:3">
      <c r="A4" s="46" t="s">
        <v>32</v>
      </c>
      <c r="B4" s="48">
        <v>2.3642619173394552E-2</v>
      </c>
      <c r="C4" s="48">
        <v>5.7431525434820982E-2</v>
      </c>
    </row>
    <row r="5" spans="1:3">
      <c r="A5" s="46" t="s">
        <v>33</v>
      </c>
      <c r="B5" s="48">
        <v>2.1418680869687998E-2</v>
      </c>
      <c r="C5" s="48">
        <v>4.5118761854514251E-2</v>
      </c>
    </row>
    <row r="6" spans="1:3">
      <c r="A6" s="46" t="s">
        <v>34</v>
      </c>
      <c r="B6" s="48">
        <v>2.2357054599610755E-2</v>
      </c>
      <c r="C6" s="48">
        <v>5.853424212540724E-2</v>
      </c>
    </row>
    <row r="7" spans="1:3">
      <c r="A7" s="46" t="s">
        <v>35</v>
      </c>
      <c r="B7" s="48">
        <v>2.001422914297369E-2</v>
      </c>
      <c r="C7" s="48">
        <v>4.7730808208163535E-2</v>
      </c>
    </row>
    <row r="8" spans="1:3">
      <c r="A8" s="46" t="s">
        <v>36</v>
      </c>
      <c r="B8" s="48">
        <v>2.0783497073168643E-2</v>
      </c>
      <c r="C8" s="48">
        <v>6.6231358161743012E-2</v>
      </c>
    </row>
    <row r="9" spans="1:3">
      <c r="A9" s="46" t="s">
        <v>37</v>
      </c>
      <c r="B9" s="48">
        <v>2.1022641663222118E-2</v>
      </c>
      <c r="C9" s="48">
        <v>4.761466204910271E-2</v>
      </c>
    </row>
    <row r="10" spans="1:3">
      <c r="A10" s="46" t="s">
        <v>38</v>
      </c>
      <c r="B10" s="48">
        <v>2.4268519000001716E-2</v>
      </c>
      <c r="C10" s="48">
        <v>5.6634748964208503E-2</v>
      </c>
    </row>
    <row r="11" spans="1:3">
      <c r="A11" s="46" t="s">
        <v>39</v>
      </c>
      <c r="B11" s="48">
        <v>1.822203710677478E-2</v>
      </c>
      <c r="C11" s="48">
        <v>5.1426689118992355E-2</v>
      </c>
    </row>
    <row r="12" spans="1:3">
      <c r="A12" s="46" t="s">
        <v>40</v>
      </c>
      <c r="B12" s="48">
        <v>2.3261117083654737E-2</v>
      </c>
      <c r="C12" s="48">
        <v>5.2300699010598362E-2</v>
      </c>
    </row>
    <row r="13" spans="1:3">
      <c r="A13" s="46" t="s">
        <v>41</v>
      </c>
      <c r="B13" s="48">
        <v>2.6588413558316665E-2</v>
      </c>
      <c r="C13" s="48">
        <v>0.1060560343315206</v>
      </c>
    </row>
    <row r="14" spans="1:3">
      <c r="A14" s="46" t="s">
        <v>42</v>
      </c>
      <c r="B14" s="48">
        <v>2.4959660025586423E-2</v>
      </c>
      <c r="C14" s="48">
        <v>6.2686624476402455E-2</v>
      </c>
    </row>
    <row r="15" spans="1:3">
      <c r="A15" s="46" t="s">
        <v>43</v>
      </c>
      <c r="B15" s="48">
        <v>2.0947818624206038E-2</v>
      </c>
      <c r="C15" s="48">
        <v>5.4486977594560393E-2</v>
      </c>
    </row>
    <row r="16" spans="1:3">
      <c r="A16" s="46" t="s">
        <v>44</v>
      </c>
      <c r="B16" s="48">
        <v>2.1666422475713078E-2</v>
      </c>
      <c r="C16" s="48">
        <v>9.8320240118628249E-2</v>
      </c>
    </row>
    <row r="17" spans="1:3">
      <c r="A17" s="46" t="s">
        <v>45</v>
      </c>
      <c r="B17" s="48">
        <v>2.247636681294151E-2</v>
      </c>
      <c r="C17" s="48">
        <v>6.2138576241128597E-2</v>
      </c>
    </row>
    <row r="18" spans="1:3">
      <c r="A18" s="46" t="s">
        <v>46</v>
      </c>
      <c r="B18" s="48">
        <v>3.109173470378862E-2</v>
      </c>
      <c r="C18" s="48">
        <v>6.213683548932851E-2</v>
      </c>
    </row>
    <row r="19" spans="1:3">
      <c r="A19" s="46" t="s">
        <v>47</v>
      </c>
      <c r="B19" s="48">
        <v>1.8317291774572024E-2</v>
      </c>
      <c r="C19" s="48">
        <v>4.5083860104612822E-2</v>
      </c>
    </row>
    <row r="20" spans="1:3">
      <c r="A20" s="46" t="s">
        <v>48</v>
      </c>
      <c r="B20" s="48">
        <v>1.9252107728716585E-2</v>
      </c>
      <c r="C20" s="48">
        <v>6.5313893100562931E-2</v>
      </c>
    </row>
    <row r="21" spans="1:3">
      <c r="A21" s="46" t="s">
        <v>49</v>
      </c>
      <c r="B21" s="48">
        <v>2.6846213618873304E-2</v>
      </c>
      <c r="C21" s="48">
        <v>6.094414957984684E-2</v>
      </c>
    </row>
    <row r="22" spans="1:3">
      <c r="A22" s="46" t="s">
        <v>50</v>
      </c>
      <c r="B22" s="48">
        <v>2.9920440925639315E-2</v>
      </c>
      <c r="C22" s="48">
        <v>8.5942436191046218E-2</v>
      </c>
    </row>
    <row r="23" spans="1:3">
      <c r="A23" s="46" t="s">
        <v>51</v>
      </c>
      <c r="B23" s="48">
        <v>3.5269452672032978E-2</v>
      </c>
      <c r="C23" s="48">
        <v>7.1686111477759523E-2</v>
      </c>
    </row>
    <row r="24" spans="1:3">
      <c r="A24" s="46" t="s">
        <v>52</v>
      </c>
      <c r="B24" s="48">
        <v>3.0209666194128137E-2</v>
      </c>
      <c r="C24" s="48">
        <v>8.2525187903771918E-2</v>
      </c>
    </row>
    <row r="25" spans="1:3">
      <c r="A25" s="46" t="s">
        <v>53</v>
      </c>
      <c r="B25" s="48">
        <v>1.9027068507475414E-2</v>
      </c>
      <c r="C25" s="48">
        <v>3.2520877958909213E-2</v>
      </c>
    </row>
    <row r="26" spans="1:3">
      <c r="A26" s="46" t="s">
        <v>54</v>
      </c>
      <c r="B26" s="48">
        <v>2.1418680869687998E-2</v>
      </c>
      <c r="C26" s="48">
        <v>0.10615012399655517</v>
      </c>
    </row>
    <row r="27" spans="1:3">
      <c r="A27" s="46" t="s">
        <v>55</v>
      </c>
      <c r="B27" s="48">
        <v>2.5613341864125339E-2</v>
      </c>
      <c r="C27" s="48">
        <v>6.6897897667604747E-2</v>
      </c>
    </row>
    <row r="28" spans="1:3">
      <c r="A28" s="46" t="s">
        <v>56</v>
      </c>
      <c r="B28" s="48">
        <v>2.200188885688182E-2</v>
      </c>
      <c r="C28" s="48">
        <v>7.0868377133826946E-2</v>
      </c>
    </row>
    <row r="29" spans="1:3">
      <c r="A29" s="46" t="s">
        <v>57</v>
      </c>
      <c r="B29" s="48">
        <v>1.9785758698715079E-2</v>
      </c>
      <c r="C29" s="48">
        <v>9.6050552194740207E-2</v>
      </c>
    </row>
    <row r="30" spans="1:3">
      <c r="A30" s="46" t="s">
        <v>58</v>
      </c>
      <c r="B30" s="48">
        <v>1.6851773222323674E-2</v>
      </c>
      <c r="C30" s="48">
        <v>6.194536541985339E-2</v>
      </c>
    </row>
    <row r="31" spans="1:3">
      <c r="A31" s="46" t="s">
        <v>59</v>
      </c>
      <c r="B31" s="48">
        <v>2.5422487310635004E-2</v>
      </c>
      <c r="C31" s="48">
        <v>5.4794854514227297E-2</v>
      </c>
    </row>
    <row r="32" spans="1:3">
      <c r="A32" s="46" t="s">
        <v>60</v>
      </c>
      <c r="B32" s="48">
        <v>1.9151892083516454E-2</v>
      </c>
      <c r="C32" s="48">
        <v>0.13870306649203584</v>
      </c>
    </row>
    <row r="33" spans="1:3">
      <c r="A33" s="46" t="s">
        <v>61</v>
      </c>
      <c r="B33" s="48">
        <v>2.1418680869687998E-2</v>
      </c>
      <c r="C33" s="48">
        <v>6.2908510200087669E-2</v>
      </c>
    </row>
    <row r="34" spans="1:3">
      <c r="A34" s="46" t="s">
        <v>62</v>
      </c>
      <c r="B34" s="48">
        <v>2.6185404083385024E-2</v>
      </c>
      <c r="C34" s="48">
        <v>7.8370412659458474E-2</v>
      </c>
    </row>
    <row r="35" spans="1:3">
      <c r="A35" s="46" t="s">
        <v>63</v>
      </c>
      <c r="B35" s="48">
        <v>1.9988456702306187E-2</v>
      </c>
      <c r="C35" s="48">
        <v>5.3326097611884601E-2</v>
      </c>
    </row>
    <row r="36" spans="1:3">
      <c r="A36" s="46" t="s">
        <v>64</v>
      </c>
      <c r="B36" s="48">
        <v>1.8432564672081958E-2</v>
      </c>
      <c r="C36" s="48">
        <v>5.9279766355935029E-2</v>
      </c>
    </row>
    <row r="37" spans="1:3">
      <c r="A37" s="46" t="s">
        <v>65</v>
      </c>
      <c r="B37" s="48">
        <v>2.2180016797434005E-2</v>
      </c>
      <c r="C37" s="48">
        <v>7.8100180557938215E-2</v>
      </c>
    </row>
    <row r="38" spans="1:3">
      <c r="A38" s="46" t="s">
        <v>66</v>
      </c>
      <c r="B38" s="48">
        <v>2.6299663175194082E-2</v>
      </c>
      <c r="C38" s="48">
        <v>8.4516503978650806E-2</v>
      </c>
    </row>
    <row r="39" spans="1:3">
      <c r="A39" s="46" t="s">
        <v>67</v>
      </c>
      <c r="B39" s="48">
        <v>1.8522120089711425E-2</v>
      </c>
      <c r="C39" s="48">
        <v>5.2016792288588777E-2</v>
      </c>
    </row>
    <row r="40" spans="1:3">
      <c r="A40" s="46" t="s">
        <v>68</v>
      </c>
      <c r="B40" s="48">
        <v>1.8939804588479797E-2</v>
      </c>
      <c r="C40" s="48">
        <v>7.2592641701158506E-2</v>
      </c>
    </row>
    <row r="41" spans="1:3">
      <c r="A41" s="46" t="s">
        <v>69</v>
      </c>
      <c r="B41" s="48">
        <v>2.3369121721818507E-2</v>
      </c>
      <c r="C41" s="48">
        <v>5.571606890284854E-2</v>
      </c>
    </row>
    <row r="42" spans="1:3">
      <c r="A42" s="46" t="s">
        <v>70</v>
      </c>
      <c r="B42" s="48">
        <v>2.7328612228425714E-2</v>
      </c>
      <c r="C42" s="48">
        <v>0.17672077190255892</v>
      </c>
    </row>
    <row r="43" spans="1:3">
      <c r="A43" s="46" t="s">
        <v>71</v>
      </c>
      <c r="B43" s="48">
        <v>2.1418680869687998E-2</v>
      </c>
      <c r="C43" s="48">
        <v>6.9284483332990476E-2</v>
      </c>
    </row>
    <row r="44" spans="1:3">
      <c r="A44" s="46" t="s">
        <v>72</v>
      </c>
      <c r="B44" s="48">
        <v>2.0684491937680006E-2</v>
      </c>
      <c r="C44" s="48">
        <v>8.1147707693240007E-2</v>
      </c>
    </row>
    <row r="45" spans="1:3">
      <c r="A45" s="46" t="s">
        <v>73</v>
      </c>
      <c r="B45" s="48">
        <v>2.1418680869687998E-2</v>
      </c>
      <c r="C45" s="48">
        <v>0.11992942015572843</v>
      </c>
    </row>
    <row r="46" spans="1:3">
      <c r="A46" s="46" t="s">
        <v>74</v>
      </c>
      <c r="B46" s="48">
        <v>2.0918516020364614E-2</v>
      </c>
      <c r="C46" s="48">
        <v>0.10029225993812345</v>
      </c>
    </row>
    <row r="47" spans="1:3">
      <c r="A47" s="46" t="s">
        <v>75</v>
      </c>
      <c r="B47" s="48">
        <v>1.7847720115512312E-2</v>
      </c>
      <c r="C47" s="48">
        <v>0.11316005610960608</v>
      </c>
    </row>
    <row r="48" spans="1:3">
      <c r="A48" s="46" t="s">
        <v>76</v>
      </c>
      <c r="B48" s="48">
        <v>1.911256710726688E-2</v>
      </c>
      <c r="C48" s="48">
        <v>6.4641952944518216E-2</v>
      </c>
    </row>
    <row r="49" spans="1:3">
      <c r="A49" s="46" t="s">
        <v>77</v>
      </c>
      <c r="B49" s="48">
        <v>2.5281701470546307E-2</v>
      </c>
      <c r="C49" s="48">
        <v>7.5247637001726847E-2</v>
      </c>
    </row>
    <row r="50" spans="1:3">
      <c r="A50" s="46" t="s">
        <v>78</v>
      </c>
      <c r="B50" s="48">
        <v>3.3833046155126729E-2</v>
      </c>
      <c r="C50" s="48">
        <v>7.5826535941896367E-2</v>
      </c>
    </row>
    <row r="51" spans="1:3">
      <c r="A51" s="46" t="s">
        <v>79</v>
      </c>
      <c r="B51" s="48">
        <v>2.9008772704993913E-2</v>
      </c>
      <c r="C51" s="48">
        <v>4.919088516683779E-2</v>
      </c>
    </row>
    <row r="52" spans="1:3">
      <c r="A52" s="46" t="s">
        <v>80</v>
      </c>
      <c r="B52" s="48">
        <v>2.3517796623781884E-2</v>
      </c>
      <c r="C52" s="48">
        <v>5.0115349318954117E-2</v>
      </c>
    </row>
    <row r="53" spans="1:3">
      <c r="A53" s="46" t="s">
        <v>81</v>
      </c>
      <c r="B53" s="48">
        <v>1.872854756562007E-2</v>
      </c>
      <c r="C53" s="48">
        <v>5.4801056229151032E-2</v>
      </c>
    </row>
    <row r="54" spans="1:3">
      <c r="A54" s="46" t="s">
        <v>82</v>
      </c>
      <c r="B54" s="48">
        <v>2.3787707646881474E-2</v>
      </c>
      <c r="C54" s="48">
        <v>0.10801571768355503</v>
      </c>
    </row>
    <row r="55" spans="1:3">
      <c r="A55" s="46" t="s">
        <v>83</v>
      </c>
      <c r="B55" s="48">
        <v>2.4401572234283693E-2</v>
      </c>
      <c r="C55" s="48">
        <v>7.6958445017595439E-2</v>
      </c>
    </row>
    <row r="56" spans="1:3">
      <c r="A56" s="46" t="s">
        <v>84</v>
      </c>
      <c r="B56" s="48">
        <v>2.0385301879233389E-2</v>
      </c>
      <c r="C56" s="48">
        <v>7.0738904233043395E-2</v>
      </c>
    </row>
    <row r="57" spans="1:3">
      <c r="A57" s="46" t="s">
        <v>85</v>
      </c>
      <c r="B57" s="48">
        <v>1.3361571932621812E-2</v>
      </c>
      <c r="C57" s="48">
        <v>5.6334982727374347E-2</v>
      </c>
    </row>
    <row r="58" spans="1:3">
      <c r="A58" s="46" t="s">
        <v>86</v>
      </c>
      <c r="B58" s="48">
        <v>2.6644699779694726E-2</v>
      </c>
      <c r="C58" s="48">
        <v>9.0121949796544684E-2</v>
      </c>
    </row>
    <row r="59" spans="1:3">
      <c r="A59" s="46" t="s">
        <v>87</v>
      </c>
      <c r="B59" s="48">
        <v>2.1320812481009026E-2</v>
      </c>
      <c r="C59" s="48">
        <v>6.1966747734080882E-2</v>
      </c>
    </row>
    <row r="60" spans="1:3">
      <c r="A60" s="46" t="s">
        <v>88</v>
      </c>
      <c r="B60" s="48">
        <v>1.8423514337506126E-2</v>
      </c>
      <c r="C60" s="48">
        <v>7.3131869435038424E-2</v>
      </c>
    </row>
    <row r="61" spans="1:3">
      <c r="A61" s="46" t="s">
        <v>89</v>
      </c>
      <c r="B61" s="48">
        <v>2.1392443431848131E-2</v>
      </c>
      <c r="C61" s="48">
        <v>7.1706683881420236E-2</v>
      </c>
    </row>
    <row r="62" spans="1:3">
      <c r="A62" s="46" t="s">
        <v>90</v>
      </c>
      <c r="B62" s="48">
        <v>1.1102389912399693E-2</v>
      </c>
      <c r="C62" s="48">
        <v>0.17134419366136297</v>
      </c>
    </row>
    <row r="63" spans="1:3">
      <c r="A63" s="46" t="s">
        <v>91</v>
      </c>
      <c r="B63" s="48">
        <v>1.8576097443452826E-2</v>
      </c>
      <c r="C63" s="48">
        <v>5.7020900349556744E-2</v>
      </c>
    </row>
    <row r="64" spans="1:3">
      <c r="A64" s="46" t="s">
        <v>92</v>
      </c>
      <c r="B64" s="48">
        <v>2.5811584806496774E-2</v>
      </c>
      <c r="C64" s="48">
        <v>6.4739430583305391E-2</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035454AC257D4C88918A01839F5002" ma:contentTypeVersion="6" ma:contentTypeDescription="Create a new document." ma:contentTypeScope="" ma:versionID="735b107eb1acd414d7306a77bddb8212">
  <xsd:schema xmlns:xsd="http://www.w3.org/2001/XMLSchema" xmlns:xs="http://www.w3.org/2001/XMLSchema" xmlns:p="http://schemas.microsoft.com/office/2006/metadata/properties" xmlns:ns2="78f2ca3b-441f-4d47-9873-feb835d27962" targetNamespace="http://schemas.microsoft.com/office/2006/metadata/properties" ma:root="true" ma:fieldsID="7f958cd3bc1952f28bbf01c9fae4562c" ns2:_="">
    <xsd:import namespace="78f2ca3b-441f-4d47-9873-feb835d279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2ca3b-441f-4d47-9873-feb835d279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B797C7-D8B1-4FFC-84A6-F09965842A53}"/>
</file>

<file path=customXml/itemProps2.xml><?xml version="1.0" encoding="utf-8"?>
<ds:datastoreItem xmlns:ds="http://schemas.openxmlformats.org/officeDocument/2006/customXml" ds:itemID="{9375208E-B1F3-4D94-B627-B6250BB7B46E}"/>
</file>

<file path=customXml/itemProps3.xml><?xml version="1.0" encoding="utf-8"?>
<ds:datastoreItem xmlns:ds="http://schemas.openxmlformats.org/officeDocument/2006/customXml" ds:itemID="{6452D189-6F46-4772-BD4A-B1E91AB8C4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Downen</dc:creator>
  <cp:keywords/>
  <dc:description/>
  <cp:lastModifiedBy>Luque, Gabriela D (NYSERDA)</cp:lastModifiedBy>
  <cp:revision/>
  <dcterms:created xsi:type="dcterms:W3CDTF">2022-08-17T13:07:04Z</dcterms:created>
  <dcterms:modified xsi:type="dcterms:W3CDTF">2024-02-20T21:11:41Z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0x0101007D035454AC257D4C88918A01839F5002</vt:lpwstr>
  </property>
  <property fmtid="{D5CDD505-2E9C-101B-9397-08002B2CF9AE}" pid="3" name="MediaServiceImageTags">
    <vt:lpwstr/>
  </property>
</Properties>
</file>